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3-AIDEXPERTE\DP\"/>
    </mc:Choice>
  </mc:AlternateContent>
  <xr:revisionPtr revIDLastSave="0" documentId="13_ncr:1_{62929030-49F8-4B85-9B85-22C9E0C68D60}" xr6:coauthVersionLast="47" xr6:coauthVersionMax="47" xr10:uidLastSave="{00000000-0000-0000-0000-000000000000}"/>
  <workbookProtection workbookAlgorithmName="SHA-512" workbookHashValue="ra3wY/F4tXNO7EBbOoKWKZtoL+yW03VB304/k7TGVmrCLNUwo03b+lW/bSz1LpPUu18LtDqnj6m4F/Lm8/SuIg==" workbookSaltValue="B/01UKUbILcyuDLzfKYP6Q==" workbookSpinCount="100000" lockStructure="1"/>
  <bookViews>
    <workbookView xWindow="-120" yWindow="-120" windowWidth="29040" windowHeight="15720" firstSheet="1" activeTab="1" xr2:uid="{95E0ECC0-AD6D-415D-B105-637A320BB87B}"/>
  </bookViews>
  <sheets>
    <sheet name="Métiers 2" sheetId="5" state="hidden" r:id="rId1"/>
    <sheet name="Calcul facturation TTC Client " sheetId="4" r:id="rId2"/>
    <sheet name="Métier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2" i="4"/>
  <c r="C9" i="4"/>
  <c r="G30" i="6" l="1"/>
  <c r="F30" i="6"/>
  <c r="G29" i="6"/>
  <c r="F29" i="6"/>
  <c r="G28" i="6"/>
  <c r="F28" i="6"/>
  <c r="G27" i="6"/>
  <c r="F27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7" i="5"/>
  <c r="G11" i="5"/>
  <c r="G12" i="5"/>
  <c r="G13" i="5"/>
  <c r="G16" i="5"/>
  <c r="G17" i="5"/>
  <c r="G18" i="5"/>
  <c r="G19" i="5"/>
  <c r="G20" i="5"/>
  <c r="G21" i="5"/>
  <c r="G22" i="5"/>
  <c r="G23" i="5"/>
  <c r="G5" i="5"/>
  <c r="G3" i="5"/>
  <c r="G4" i="5"/>
  <c r="G9" i="5"/>
  <c r="G8" i="5"/>
  <c r="G14" i="5"/>
  <c r="G15" i="5"/>
  <c r="G10" i="5"/>
  <c r="G25" i="5"/>
  <c r="G26" i="5"/>
  <c r="G28" i="5"/>
  <c r="G29" i="5"/>
  <c r="G30" i="5"/>
  <c r="G31" i="5"/>
  <c r="G6" i="5"/>
  <c r="F6" i="5"/>
  <c r="F7" i="5"/>
  <c r="F11" i="5"/>
  <c r="F12" i="5"/>
  <c r="F13" i="5"/>
  <c r="F16" i="5"/>
  <c r="F17" i="5"/>
  <c r="F18" i="5"/>
  <c r="F19" i="5"/>
  <c r="F20" i="5"/>
  <c r="F21" i="5"/>
  <c r="F22" i="5"/>
  <c r="F23" i="5"/>
  <c r="F5" i="5"/>
  <c r="F3" i="5"/>
  <c r="F4" i="5"/>
  <c r="F9" i="5"/>
  <c r="F8" i="5"/>
  <c r="F14" i="5"/>
  <c r="F15" i="5"/>
  <c r="F10" i="5"/>
  <c r="F25" i="5"/>
  <c r="F26" i="5"/>
  <c r="F28" i="5"/>
  <c r="F29" i="5"/>
  <c r="F30" i="5"/>
  <c r="F31" i="5"/>
  <c r="C12" i="4" l="1"/>
  <c r="D9" i="4"/>
  <c r="D12" i="4" l="1"/>
</calcChain>
</file>

<file path=xl/sharedStrings.xml><?xml version="1.0" encoding="utf-8"?>
<sst xmlns="http://schemas.openxmlformats.org/spreadsheetml/2006/main" count="134" uniqueCount="58">
  <si>
    <t>HT</t>
  </si>
  <si>
    <t>TVA</t>
  </si>
  <si>
    <t>TTC</t>
  </si>
  <si>
    <t>Taux TVA</t>
  </si>
  <si>
    <t>Soumis TVA</t>
  </si>
  <si>
    <t>Montant à facturer à la coopérative</t>
  </si>
  <si>
    <t>Montant à facturer au client</t>
  </si>
  <si>
    <t>Soutien scolaire à domicile</t>
  </si>
  <si>
    <t>Assistance dans les actes quotidiens de la vie aux personnes âgées et personnes handicapées ou atteintes de pathologies chroniques incluant garde malade (sauf actes de soins et actes médicaux)</t>
  </si>
  <si>
    <t>Accompagnement des personnes âgées et personnes handicapées ou atteintes de pathologies chroniques dans leurs déplacements en dehors de leur domicile (promenades, actes de la vie courante...)</t>
  </si>
  <si>
    <t>Aide à la mobilité et transport des personnes ayant des difficultés pour se déplacer</t>
  </si>
  <si>
    <t>Conduite du véhicule personnel des personnes âgées et personnes handicapées ou atteintes de pathologies chroniques</t>
  </si>
  <si>
    <t>Activité d'un interprète en langue des signes, d'un technicien de l'écrit et d'un codeur en langage parlé complété</t>
  </si>
  <si>
    <t>Soins d'esthétique à domicile pour les personnes dépendantes</t>
  </si>
  <si>
    <t>Soins et promenades d'animaux de compagnie (sauf soins vétérinaires et toilettage), pour les personnes dépendantes</t>
  </si>
  <si>
    <t>Cours à domicile (hors soutien scolaire)</t>
  </si>
  <si>
    <t>Assistance administrative à domicile</t>
  </si>
  <si>
    <t>Petits travaux de jardinage (y compris débroussaillage)</t>
  </si>
  <si>
    <t>Entretien de la maison et travaux ménagers</t>
  </si>
  <si>
    <t>Travaux de petit bricolage</t>
  </si>
  <si>
    <t>Préparation de repas à domicile y compris le temps passé aux courses</t>
  </si>
  <si>
    <t>Livraison de repas à domicile</t>
  </si>
  <si>
    <t>Livraison de courses à domicile</t>
  </si>
  <si>
    <t>Collecte et livraison à domicile de linge repassé</t>
  </si>
  <si>
    <t>Télé-assistance et visio-assistance</t>
  </si>
  <si>
    <t>Agréement en mode mandataire et autorisation en mode prestataire</t>
  </si>
  <si>
    <t xml:space="preserve">Garde d'enfants de moins de 3 ans et de moins de 18 ans handicapés à domicile </t>
  </si>
  <si>
    <t>Accompagnement d'enfants de moins de 3 ans et de moins de 18 ans handicapés dans leurs déplacements hors du domicile (promenades, transport, actes de la vie courante)</t>
  </si>
  <si>
    <t>Agréement</t>
  </si>
  <si>
    <t>Déclaration</t>
  </si>
  <si>
    <t>Accompagnement d'enfants de plus de 3 ans dans leurs déplacements hors du domicile (promenades, transport, actes de la vie courante)</t>
  </si>
  <si>
    <t xml:space="preserve">Garde d'enfants de plus de 3 ans à domicile </t>
  </si>
  <si>
    <t>Maintenance, entretien et vigilence temporaire à domicile, de la résidence principale et secondaire</t>
  </si>
  <si>
    <t>Assistance informatique et internet à domicile</t>
  </si>
  <si>
    <t>Coordination et délivrance des services à la personne</t>
  </si>
  <si>
    <t>Accompagnement des personnes présentant une invalidité temporaire (hors personnes agées et dependantes)</t>
  </si>
  <si>
    <t>Conduite du véhicule des personnes présentant une invalidité temporaire (hors personnes agées et dependantes)</t>
  </si>
  <si>
    <t>Activités</t>
  </si>
  <si>
    <t>Conditions</t>
  </si>
  <si>
    <t>Offre Globale</t>
  </si>
  <si>
    <t>Plafond Annuel</t>
  </si>
  <si>
    <t>500€ - 2h max / intervention</t>
  </si>
  <si>
    <t>Ce plafond est majoré de 1 500 € (sans pouvoir dépasser au total 15 000 €) dans les cas suivants :
 - Enfant à charge (750 € en cas de garde alternée)
 - Membre de votre foyer âgé de plus de 65 ans
 - Ascendant de plus de 65 ans</t>
  </si>
  <si>
    <t>Coefficient appliqué</t>
  </si>
  <si>
    <t>Non Soumis à TVA</t>
  </si>
  <si>
    <t>Formalités</t>
  </si>
  <si>
    <t>OUI</t>
  </si>
  <si>
    <t xml:space="preserve"> - Enfant à charge (750 € en cas de garde alternée)</t>
  </si>
  <si>
    <t xml:space="preserve"> - Membre de votre foyer âgé de plus de 65 ans</t>
  </si>
  <si>
    <t xml:space="preserve">Ce plafond est majoré de 1 500 € (sans pouvoir dépasser au total 15 000 €) dans les cas suivants :
</t>
  </si>
  <si>
    <t xml:space="preserve"> - Ascendant de plus de 65 ans</t>
  </si>
  <si>
    <t>Aide au calcul de Facturation</t>
  </si>
  <si>
    <t>Etes vous soumis à TVA (Liste)</t>
  </si>
  <si>
    <t>12 000€</t>
  </si>
  <si>
    <t>3 000€</t>
  </si>
  <si>
    <t>5 000€</t>
  </si>
  <si>
    <t>Coefficient à appliquer</t>
  </si>
  <si>
    <r>
      <t xml:space="preserve">Choisir votre métier </t>
    </r>
    <r>
      <rPr>
        <b/>
        <i/>
        <sz val="18"/>
        <color rgb="FF191932"/>
        <rFont val="Nunito"/>
      </rPr>
      <t>(Liste déroulante)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</si>
</sst>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3" formatCode="_-* #,##0.00_-;\-* #,##0.00_-;_-* &quot;-&quot;??_-;_-@_-"/>
    <numFmt numFmtId="164" formatCode="_-* #,##0.00\ _€_-;\-* #,##0.00\ _€_-;_-* &quot;-&quot;??\ _€_-;_-@_-"/>
  </numFmts>
  <fonts count="15" x14ac:knownFonts="1">
    <font>
      <sz val="11"/>
      <color theme="1"/>
      <name val="Nunito"/>
      <family val="2"/>
    </font>
    <font>
      <sz val="11"/>
      <color theme="1"/>
      <name val="Nunito"/>
      <family val="2"/>
    </font>
    <font>
      <b/>
      <sz val="11"/>
      <color theme="1"/>
      <name val="Nunito"/>
    </font>
    <font>
      <sz val="12"/>
      <color rgb="FF3A3A3A"/>
      <name val="Arial"/>
      <family val="2"/>
    </font>
    <font>
      <b/>
      <sz val="12"/>
      <color rgb="FF3A3A3A"/>
      <name val="Arial"/>
      <family val="2"/>
    </font>
    <font>
      <b/>
      <sz val="20"/>
      <color rgb="FF191932"/>
      <name val="Nunito"/>
    </font>
    <font>
      <sz val="11"/>
      <color rgb="FF191932"/>
      <name val="Nunito"/>
    </font>
    <font>
      <sz val="18"/>
      <color rgb="FF191932"/>
      <name val="Nunito"/>
    </font>
    <font>
      <b/>
      <sz val="18"/>
      <color rgb="FF191932"/>
      <name val="Nunito"/>
    </font>
    <font>
      <b/>
      <i/>
      <sz val="18"/>
      <color rgb="FF191932"/>
      <name val="Nunito"/>
    </font>
    <font>
      <sz val="13"/>
      <color rgb="FF191932"/>
      <name val="Nunito"/>
      <family val="2"/>
    </font>
    <font>
      <b/>
      <sz val="13"/>
      <color rgb="FF191932"/>
      <name val="Nunito"/>
    </font>
    <font>
      <sz val="13"/>
      <color rgb="FF191932"/>
      <name val="Arial"/>
      <family val="2"/>
    </font>
    <font>
      <b/>
      <sz val="13"/>
      <color rgb="FF191932"/>
      <name val="Arial"/>
      <family val="2"/>
    </font>
    <font>
      <sz val="12"/>
      <color rgb="FF191932"/>
      <name val="Nunito"/>
      <family val="2"/>
    </font>
  </fonts>
  <fills count="3">
    <fill>
      <patternFill patternType="none"/>
    </fill>
    <fill>
      <patternFill patternType="gray125"/>
    </fill>
    <fill>
      <patternFill patternType="solid">
        <fgColor rgb="FFF0643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1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6" fontId="0" fillId="0" borderId="1" xfId="0" applyNumberFormat="1" applyBorder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7" fillId="2" borderId="0" xfId="0" applyNumberFormat="1" applyFont="1" applyFill="1" applyAlignment="1" applyProtection="1">
      <alignment horizontal="center"/>
      <protection locked="0"/>
    </xf>
    <xf numFmtId="43" fontId="7" fillId="2" borderId="0" xfId="1" applyFont="1" applyFill="1" applyProtection="1">
      <protection locked="0" hidden="1"/>
    </xf>
    <xf numFmtId="43" fontId="7" fillId="0" borderId="0" xfId="1" applyFont="1" applyProtection="1">
      <protection hidden="1"/>
    </xf>
    <xf numFmtId="164" fontId="6" fillId="0" borderId="0" xfId="0" applyNumberFormat="1" applyFont="1"/>
    <xf numFmtId="43" fontId="6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3" fontId="10" fillId="0" borderId="1" xfId="1" applyFont="1" applyBorder="1"/>
    <xf numFmtId="10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6" fontId="10" fillId="0" borderId="1" xfId="0" applyNumberFormat="1" applyFont="1" applyBorder="1"/>
    <xf numFmtId="43" fontId="10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1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49" fontId="7" fillId="2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191932"/>
      <color rgb="FFF06432"/>
      <color rgb="FFF05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4</xdr:row>
      <xdr:rowOff>38100</xdr:rowOff>
    </xdr:from>
    <xdr:to>
      <xdr:col>3</xdr:col>
      <xdr:colOff>845827</xdr:colOff>
      <xdr:row>6</xdr:row>
      <xdr:rowOff>314325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CAAFB7-AD82-59E3-B31B-989824220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90" t="15852" r="11858" b="18852"/>
        <a:stretch/>
      </xdr:blipFill>
      <xdr:spPr>
        <a:xfrm>
          <a:off x="6315075" y="1314450"/>
          <a:ext cx="1760227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3848100</xdr:colOff>
      <xdr:row>1</xdr:row>
      <xdr:rowOff>38100</xdr:rowOff>
    </xdr:from>
    <xdr:to>
      <xdr:col>4</xdr:col>
      <xdr:colOff>2143125</xdr:colOff>
      <xdr:row>22</xdr:row>
      <xdr:rowOff>223009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30A22B-95D7-43E0-BFC4-D97120F50B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6" t="15757" r="11093" b="18418"/>
        <a:stretch/>
      </xdr:blipFill>
      <xdr:spPr>
        <a:xfrm>
          <a:off x="3848100" y="295275"/>
          <a:ext cx="10267950" cy="5604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C606-03B3-4ADB-8B4B-A9A0F86CB997}">
  <dimension ref="A1:G33"/>
  <sheetViews>
    <sheetView workbookViewId="0">
      <selection activeCell="B17" sqref="B17"/>
    </sheetView>
  </sheetViews>
  <sheetFormatPr baseColWidth="10" defaultRowHeight="16.5" x14ac:dyDescent="0.3"/>
  <cols>
    <col min="1" max="1" width="15.44140625" customWidth="1"/>
    <col min="2" max="2" width="108.5546875" bestFit="1" customWidth="1"/>
    <col min="3" max="4" width="11.5546875" style="1"/>
    <col min="5" max="5" width="22.6640625" bestFit="1" customWidth="1"/>
    <col min="6" max="6" width="10.109375" bestFit="1" customWidth="1"/>
    <col min="7" max="7" width="15" bestFit="1" customWidth="1"/>
  </cols>
  <sheetData>
    <row r="1" spans="1:7" x14ac:dyDescent="0.3">
      <c r="F1" s="42" t="s">
        <v>43</v>
      </c>
      <c r="G1" s="42"/>
    </row>
    <row r="2" spans="1:7" s="3" customFormat="1" x14ac:dyDescent="0.3">
      <c r="A2" s="12" t="s">
        <v>45</v>
      </c>
      <c r="B2" s="12" t="s">
        <v>37</v>
      </c>
      <c r="C2" s="12" t="s">
        <v>3</v>
      </c>
      <c r="D2" s="12" t="s">
        <v>38</v>
      </c>
      <c r="E2" s="12" t="s">
        <v>40</v>
      </c>
      <c r="F2" s="12" t="s">
        <v>4</v>
      </c>
      <c r="G2" s="12" t="s">
        <v>44</v>
      </c>
    </row>
    <row r="3" spans="1:7" x14ac:dyDescent="0.3">
      <c r="A3" s="40" t="s">
        <v>29</v>
      </c>
      <c r="B3" s="13" t="s">
        <v>30</v>
      </c>
      <c r="C3" s="8">
        <v>0.1</v>
      </c>
      <c r="D3" s="7" t="s">
        <v>39</v>
      </c>
      <c r="E3" s="10">
        <v>12000</v>
      </c>
      <c r="F3" s="11">
        <f t="shared" ref="F3:F23" si="0">+IF(C3=10%,1.05,IF(C3=20%,1.1,1))</f>
        <v>1.05</v>
      </c>
      <c r="G3" s="11">
        <f t="shared" ref="G3:G23" si="1">+IF(C3=10%,1.2,IF(C3=20%,1.3,1.1))</f>
        <v>1.2</v>
      </c>
    </row>
    <row r="4" spans="1:7" x14ac:dyDescent="0.3">
      <c r="A4" s="40"/>
      <c r="B4" s="13" t="s">
        <v>35</v>
      </c>
      <c r="C4" s="8">
        <v>0.1</v>
      </c>
      <c r="D4" s="7" t="s">
        <v>39</v>
      </c>
      <c r="E4" s="10">
        <v>12000</v>
      </c>
      <c r="F4" s="11">
        <f t="shared" si="0"/>
        <v>1.05</v>
      </c>
      <c r="G4" s="11">
        <f t="shared" si="1"/>
        <v>1.2</v>
      </c>
    </row>
    <row r="5" spans="1:7" x14ac:dyDescent="0.3">
      <c r="A5" s="40"/>
      <c r="B5" s="13" t="s">
        <v>12</v>
      </c>
      <c r="C5" s="6">
        <v>5.5E-2</v>
      </c>
      <c r="D5" s="7"/>
      <c r="E5" s="10">
        <v>12000</v>
      </c>
      <c r="F5" s="11">
        <f t="shared" si="0"/>
        <v>1</v>
      </c>
      <c r="G5" s="11">
        <f t="shared" si="1"/>
        <v>1.1000000000000001</v>
      </c>
    </row>
    <row r="6" spans="1:7" x14ac:dyDescent="0.3">
      <c r="A6" s="40"/>
      <c r="B6" s="13" t="s">
        <v>16</v>
      </c>
      <c r="C6" s="8">
        <v>0.1</v>
      </c>
      <c r="D6" s="7"/>
      <c r="E6" s="10">
        <v>12000</v>
      </c>
      <c r="F6" s="11">
        <f t="shared" si="0"/>
        <v>1.05</v>
      </c>
      <c r="G6" s="11">
        <f t="shared" si="1"/>
        <v>1.2</v>
      </c>
    </row>
    <row r="7" spans="1:7" x14ac:dyDescent="0.3">
      <c r="A7" s="40"/>
      <c r="B7" s="13" t="s">
        <v>33</v>
      </c>
      <c r="C7" s="8">
        <v>0.2</v>
      </c>
      <c r="D7" s="7"/>
      <c r="E7" s="10">
        <v>3000</v>
      </c>
      <c r="F7" s="11">
        <f t="shared" si="0"/>
        <v>1.1000000000000001</v>
      </c>
      <c r="G7" s="11">
        <f t="shared" si="1"/>
        <v>1.3</v>
      </c>
    </row>
    <row r="8" spans="1:7" x14ac:dyDescent="0.3">
      <c r="A8" s="40"/>
      <c r="B8" s="13" t="s">
        <v>23</v>
      </c>
      <c r="C8" s="8">
        <v>0.1</v>
      </c>
      <c r="D8" s="7" t="s">
        <v>39</v>
      </c>
      <c r="E8" s="10">
        <v>12000</v>
      </c>
      <c r="F8" s="11">
        <f t="shared" si="0"/>
        <v>1.05</v>
      </c>
      <c r="G8" s="11">
        <f t="shared" si="1"/>
        <v>1.2</v>
      </c>
    </row>
    <row r="9" spans="1:7" x14ac:dyDescent="0.3">
      <c r="A9" s="40"/>
      <c r="B9" s="13" t="s">
        <v>36</v>
      </c>
      <c r="C9" s="8">
        <v>0.1</v>
      </c>
      <c r="D9" s="7" t="s">
        <v>39</v>
      </c>
      <c r="E9" s="10">
        <v>12000</v>
      </c>
      <c r="F9" s="11">
        <f t="shared" si="0"/>
        <v>1.05</v>
      </c>
      <c r="G9" s="11">
        <f t="shared" si="1"/>
        <v>1.2</v>
      </c>
    </row>
    <row r="10" spans="1:7" x14ac:dyDescent="0.3">
      <c r="A10" s="40"/>
      <c r="B10" s="13" t="s">
        <v>34</v>
      </c>
      <c r="C10" s="8">
        <v>0.2</v>
      </c>
      <c r="D10" s="7"/>
      <c r="E10" s="10">
        <v>12000</v>
      </c>
      <c r="F10" s="11">
        <f t="shared" si="0"/>
        <v>1.1000000000000001</v>
      </c>
      <c r="G10" s="11">
        <f t="shared" si="1"/>
        <v>1.3</v>
      </c>
    </row>
    <row r="11" spans="1:7" x14ac:dyDescent="0.3">
      <c r="A11" s="40"/>
      <c r="B11" s="13" t="s">
        <v>15</v>
      </c>
      <c r="C11" s="8">
        <v>0.2</v>
      </c>
      <c r="D11" s="7"/>
      <c r="E11" s="10">
        <v>12000</v>
      </c>
      <c r="F11" s="11">
        <f t="shared" si="0"/>
        <v>1.1000000000000001</v>
      </c>
      <c r="G11" s="11">
        <f t="shared" si="1"/>
        <v>1.3</v>
      </c>
    </row>
    <row r="12" spans="1:7" x14ac:dyDescent="0.3">
      <c r="A12" s="40"/>
      <c r="B12" s="13" t="s">
        <v>18</v>
      </c>
      <c r="C12" s="8">
        <v>0.1</v>
      </c>
      <c r="D12" s="7"/>
      <c r="E12" s="10">
        <v>12000</v>
      </c>
      <c r="F12" s="11">
        <f t="shared" si="0"/>
        <v>1.05</v>
      </c>
      <c r="G12" s="11">
        <f t="shared" si="1"/>
        <v>1.2</v>
      </c>
    </row>
    <row r="13" spans="1:7" x14ac:dyDescent="0.3">
      <c r="A13" s="40"/>
      <c r="B13" s="13" t="s">
        <v>31</v>
      </c>
      <c r="C13" s="8">
        <v>0.1</v>
      </c>
      <c r="D13" s="7"/>
      <c r="E13" s="10">
        <v>12000</v>
      </c>
      <c r="F13" s="11">
        <f t="shared" si="0"/>
        <v>1.05</v>
      </c>
      <c r="G13" s="11">
        <f t="shared" si="1"/>
        <v>1.2</v>
      </c>
    </row>
    <row r="14" spans="1:7" x14ac:dyDescent="0.3">
      <c r="A14" s="40"/>
      <c r="B14" s="13" t="s">
        <v>22</v>
      </c>
      <c r="C14" s="8">
        <v>0.1</v>
      </c>
      <c r="D14" s="7" t="s">
        <v>39</v>
      </c>
      <c r="E14" s="10">
        <v>12000</v>
      </c>
      <c r="F14" s="11">
        <f t="shared" si="0"/>
        <v>1.05</v>
      </c>
      <c r="G14" s="11">
        <f t="shared" si="1"/>
        <v>1.2</v>
      </c>
    </row>
    <row r="15" spans="1:7" x14ac:dyDescent="0.3">
      <c r="A15" s="40"/>
      <c r="B15" s="13" t="s">
        <v>21</v>
      </c>
      <c r="C15" s="8">
        <v>0.1</v>
      </c>
      <c r="D15" s="7" t="s">
        <v>39</v>
      </c>
      <c r="E15" s="10">
        <v>12000</v>
      </c>
      <c r="F15" s="11">
        <f t="shared" si="0"/>
        <v>1.05</v>
      </c>
      <c r="G15" s="11">
        <f t="shared" si="1"/>
        <v>1.2</v>
      </c>
    </row>
    <row r="16" spans="1:7" x14ac:dyDescent="0.3">
      <c r="A16" s="40"/>
      <c r="B16" s="13" t="s">
        <v>32</v>
      </c>
      <c r="C16" s="8">
        <v>0.2</v>
      </c>
      <c r="D16" s="7"/>
      <c r="E16" s="10">
        <v>12000</v>
      </c>
      <c r="F16" s="11">
        <f t="shared" si="0"/>
        <v>1.1000000000000001</v>
      </c>
      <c r="G16" s="11">
        <f t="shared" si="1"/>
        <v>1.3</v>
      </c>
    </row>
    <row r="17" spans="1:7" x14ac:dyDescent="0.3">
      <c r="A17" s="40"/>
      <c r="B17" s="13" t="s">
        <v>17</v>
      </c>
      <c r="C17" s="8">
        <v>0.2</v>
      </c>
      <c r="D17" s="7"/>
      <c r="E17" s="10">
        <v>5000</v>
      </c>
      <c r="F17" s="11">
        <f t="shared" si="0"/>
        <v>1.1000000000000001</v>
      </c>
      <c r="G17" s="11">
        <f t="shared" si="1"/>
        <v>1.3</v>
      </c>
    </row>
    <row r="18" spans="1:7" x14ac:dyDescent="0.3">
      <c r="A18" s="40"/>
      <c r="B18" s="13" t="s">
        <v>20</v>
      </c>
      <c r="C18" s="8">
        <v>0.1</v>
      </c>
      <c r="D18" s="7"/>
      <c r="E18" s="10">
        <v>12000</v>
      </c>
      <c r="F18" s="11">
        <f t="shared" si="0"/>
        <v>1.05</v>
      </c>
      <c r="G18" s="11">
        <f t="shared" si="1"/>
        <v>1.2</v>
      </c>
    </row>
    <row r="19" spans="1:7" x14ac:dyDescent="0.3">
      <c r="A19" s="40"/>
      <c r="B19" s="13" t="s">
        <v>13</v>
      </c>
      <c r="C19" s="8">
        <v>0.1</v>
      </c>
      <c r="D19" s="7"/>
      <c r="E19" s="10">
        <v>12000</v>
      </c>
      <c r="F19" s="11">
        <f t="shared" si="0"/>
        <v>1.05</v>
      </c>
      <c r="G19" s="11">
        <f t="shared" si="1"/>
        <v>1.2</v>
      </c>
    </row>
    <row r="20" spans="1:7" x14ac:dyDescent="0.3">
      <c r="A20" s="40"/>
      <c r="B20" s="13" t="s">
        <v>14</v>
      </c>
      <c r="C20" s="8">
        <v>0.1</v>
      </c>
      <c r="D20" s="7"/>
      <c r="E20" s="10">
        <v>12000</v>
      </c>
      <c r="F20" s="11">
        <f t="shared" si="0"/>
        <v>1.05</v>
      </c>
      <c r="G20" s="11">
        <f t="shared" si="1"/>
        <v>1.2</v>
      </c>
    </row>
    <row r="21" spans="1:7" x14ac:dyDescent="0.3">
      <c r="A21" s="40"/>
      <c r="B21" s="13" t="s">
        <v>7</v>
      </c>
      <c r="C21" s="8">
        <v>0.1</v>
      </c>
      <c r="D21" s="7"/>
      <c r="E21" s="10">
        <v>12000</v>
      </c>
      <c r="F21" s="11">
        <f t="shared" si="0"/>
        <v>1.05</v>
      </c>
      <c r="G21" s="11">
        <f t="shared" si="1"/>
        <v>1.2</v>
      </c>
    </row>
    <row r="22" spans="1:7" x14ac:dyDescent="0.3">
      <c r="A22" s="40"/>
      <c r="B22" s="13" t="s">
        <v>24</v>
      </c>
      <c r="C22" s="8">
        <v>0.2</v>
      </c>
      <c r="D22" s="7"/>
      <c r="E22" s="10">
        <v>12000</v>
      </c>
      <c r="F22" s="11">
        <f t="shared" si="0"/>
        <v>1.1000000000000001</v>
      </c>
      <c r="G22" s="11">
        <f t="shared" si="1"/>
        <v>1.3</v>
      </c>
    </row>
    <row r="23" spans="1:7" x14ac:dyDescent="0.3">
      <c r="A23" s="40"/>
      <c r="B23" s="13" t="s">
        <v>19</v>
      </c>
      <c r="C23" s="8">
        <v>0.1</v>
      </c>
      <c r="D23" s="7"/>
      <c r="E23" s="5" t="s">
        <v>41</v>
      </c>
      <c r="F23" s="11">
        <f t="shared" si="0"/>
        <v>1.05</v>
      </c>
      <c r="G23" s="11">
        <f t="shared" si="1"/>
        <v>1.2</v>
      </c>
    </row>
    <row r="24" spans="1:7" x14ac:dyDescent="0.3">
      <c r="F24" s="2"/>
      <c r="G24" s="2"/>
    </row>
    <row r="25" spans="1:7" x14ac:dyDescent="0.3">
      <c r="A25" s="40" t="s">
        <v>28</v>
      </c>
      <c r="B25" s="4" t="s">
        <v>26</v>
      </c>
      <c r="C25" s="8">
        <v>0.1</v>
      </c>
      <c r="D25" s="7"/>
      <c r="E25" s="10">
        <v>12000</v>
      </c>
      <c r="F25" s="11">
        <f t="shared" ref="F25:F31" si="2">+IF(C25=10%,1.05,IF(C25=20%,1.1,1))</f>
        <v>1.05</v>
      </c>
      <c r="G25" s="11">
        <f t="shared" ref="G25:G31" si="3">+IF(C25=10%,1.2,IF(C25=20%,1.3,1.1))</f>
        <v>1.2</v>
      </c>
    </row>
    <row r="26" spans="1:7" ht="30" x14ac:dyDescent="0.3">
      <c r="A26" s="40"/>
      <c r="B26" s="4" t="s">
        <v>27</v>
      </c>
      <c r="C26" s="8">
        <v>0.1</v>
      </c>
      <c r="D26" s="7" t="s">
        <v>39</v>
      </c>
      <c r="E26" s="10">
        <v>12000</v>
      </c>
      <c r="F26" s="11">
        <f t="shared" si="2"/>
        <v>1.05</v>
      </c>
      <c r="G26" s="11">
        <f t="shared" si="3"/>
        <v>1.2</v>
      </c>
    </row>
    <row r="27" spans="1:7" x14ac:dyDescent="0.3">
      <c r="F27" s="2"/>
      <c r="G27" s="2"/>
    </row>
    <row r="28" spans="1:7" ht="30" customHeight="1" x14ac:dyDescent="0.3">
      <c r="A28" s="41" t="s">
        <v>25</v>
      </c>
      <c r="B28" s="4" t="s">
        <v>8</v>
      </c>
      <c r="C28" s="6">
        <v>5.5E-2</v>
      </c>
      <c r="D28" s="7"/>
      <c r="E28" s="10">
        <v>12000</v>
      </c>
      <c r="F28" s="11">
        <f t="shared" si="2"/>
        <v>1</v>
      </c>
      <c r="G28" s="11">
        <f t="shared" si="3"/>
        <v>1.1000000000000001</v>
      </c>
    </row>
    <row r="29" spans="1:7" ht="30" x14ac:dyDescent="0.3">
      <c r="A29" s="41"/>
      <c r="B29" s="4" t="s">
        <v>9</v>
      </c>
      <c r="C29" s="6">
        <v>5.5E-2</v>
      </c>
      <c r="D29" s="7" t="s">
        <v>39</v>
      </c>
      <c r="E29" s="10">
        <v>12000</v>
      </c>
      <c r="F29" s="11">
        <f t="shared" si="2"/>
        <v>1</v>
      </c>
      <c r="G29" s="11">
        <f t="shared" si="3"/>
        <v>1.1000000000000001</v>
      </c>
    </row>
    <row r="30" spans="1:7" x14ac:dyDescent="0.3">
      <c r="A30" s="41"/>
      <c r="B30" s="4" t="s">
        <v>10</v>
      </c>
      <c r="C30" s="6">
        <v>5.5E-2</v>
      </c>
      <c r="D30" s="7"/>
      <c r="E30" s="10">
        <v>12000</v>
      </c>
      <c r="F30" s="11">
        <f t="shared" si="2"/>
        <v>1</v>
      </c>
      <c r="G30" s="11">
        <f t="shared" si="3"/>
        <v>1.1000000000000001</v>
      </c>
    </row>
    <row r="31" spans="1:7" x14ac:dyDescent="0.3">
      <c r="A31" s="41"/>
      <c r="B31" s="4" t="s">
        <v>11</v>
      </c>
      <c r="C31" s="6">
        <v>5.5E-2</v>
      </c>
      <c r="D31" s="7" t="s">
        <v>39</v>
      </c>
      <c r="E31" s="10">
        <v>12000</v>
      </c>
      <c r="F31" s="11">
        <f t="shared" si="2"/>
        <v>1</v>
      </c>
      <c r="G31" s="11">
        <f t="shared" si="3"/>
        <v>1.1000000000000001</v>
      </c>
    </row>
    <row r="32" spans="1:7" x14ac:dyDescent="0.3">
      <c r="F32" s="2"/>
      <c r="G32" s="2"/>
    </row>
    <row r="33" spans="2:7" ht="66" x14ac:dyDescent="0.3">
      <c r="B33" s="9" t="s">
        <v>42</v>
      </c>
      <c r="F33" s="2"/>
      <c r="G33" s="2"/>
    </row>
  </sheetData>
  <sortState xmlns:xlrd2="http://schemas.microsoft.com/office/spreadsheetml/2017/richdata2" ref="B3:G23">
    <sortCondition ref="B3:B23"/>
  </sortState>
  <mergeCells count="4">
    <mergeCell ref="A25:A26"/>
    <mergeCell ref="A3:A23"/>
    <mergeCell ref="A28:A3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8061-12F9-476F-AE7D-AAF75B43D8BD}">
  <dimension ref="A2:G20"/>
  <sheetViews>
    <sheetView tabSelected="1" workbookViewId="0">
      <selection activeCell="B4" sqref="B4:G4"/>
    </sheetView>
  </sheetViews>
  <sheetFormatPr baseColWidth="10" defaultRowHeight="16.5" x14ac:dyDescent="0.3"/>
  <cols>
    <col min="1" max="1" width="49.44140625" style="14" bestFit="1" customWidth="1"/>
    <col min="2" max="2" width="17.33203125" style="14" bestFit="1" customWidth="1"/>
    <col min="3" max="3" width="17.5546875" style="14" customWidth="1"/>
    <col min="4" max="4" width="16.6640625" style="14" customWidth="1"/>
    <col min="5" max="16384" width="11.5546875" style="14"/>
  </cols>
  <sheetData>
    <row r="2" spans="1:7" ht="30" x14ac:dyDescent="0.55000000000000004">
      <c r="A2" s="44" t="s">
        <v>51</v>
      </c>
      <c r="B2" s="44"/>
      <c r="C2" s="44"/>
      <c r="D2" s="44"/>
      <c r="E2" s="44"/>
    </row>
    <row r="3" spans="1:7" ht="27" x14ac:dyDescent="0.5">
      <c r="A3" s="15"/>
      <c r="B3" s="15"/>
      <c r="C3" s="15"/>
      <c r="D3" s="15"/>
      <c r="E3" s="15"/>
    </row>
    <row r="4" spans="1:7" ht="27" x14ac:dyDescent="0.5">
      <c r="A4" s="16" t="s">
        <v>57</v>
      </c>
      <c r="B4" s="45" t="s">
        <v>33</v>
      </c>
      <c r="C4" s="45"/>
      <c r="D4" s="45"/>
      <c r="E4" s="45"/>
      <c r="F4" s="45"/>
      <c r="G4" s="45"/>
    </row>
    <row r="5" spans="1:7" ht="27" x14ac:dyDescent="0.5">
      <c r="A5" s="16"/>
      <c r="B5" s="15"/>
      <c r="C5" s="15"/>
      <c r="D5" s="15"/>
      <c r="E5" s="15"/>
    </row>
    <row r="6" spans="1:7" ht="27" x14ac:dyDescent="0.5">
      <c r="A6" s="16" t="s">
        <v>52</v>
      </c>
      <c r="B6" s="17" t="s">
        <v>46</v>
      </c>
      <c r="C6" s="15"/>
      <c r="D6" s="15"/>
      <c r="E6" s="15"/>
    </row>
    <row r="7" spans="1:7" ht="27" x14ac:dyDescent="0.5">
      <c r="A7" s="16"/>
      <c r="B7" s="15"/>
      <c r="C7" s="15"/>
      <c r="D7" s="15"/>
      <c r="E7" s="15"/>
    </row>
    <row r="8" spans="1:7" ht="27" x14ac:dyDescent="0.5">
      <c r="A8" s="43" t="s">
        <v>6</v>
      </c>
      <c r="B8" s="39" t="s">
        <v>2</v>
      </c>
      <c r="C8" s="39" t="s">
        <v>0</v>
      </c>
      <c r="D8" s="39" t="s">
        <v>1</v>
      </c>
      <c r="E8" s="15"/>
    </row>
    <row r="9" spans="1:7" ht="27" x14ac:dyDescent="0.5">
      <c r="A9" s="43"/>
      <c r="B9" s="18">
        <f>50*6</f>
        <v>300</v>
      </c>
      <c r="C9" s="19">
        <f>B9/(1+VLOOKUP(B4,'Métiers 2'!B3:G23,2))</f>
        <v>250</v>
      </c>
      <c r="D9" s="19">
        <f>+B9-C9</f>
        <v>50</v>
      </c>
      <c r="E9" s="15"/>
    </row>
    <row r="10" spans="1:7" ht="27" x14ac:dyDescent="0.5">
      <c r="A10" s="15"/>
      <c r="B10" s="15"/>
      <c r="C10" s="15"/>
      <c r="D10" s="15"/>
      <c r="E10" s="15"/>
    </row>
    <row r="11" spans="1:7" ht="27" x14ac:dyDescent="0.5">
      <c r="A11" s="43" t="s">
        <v>5</v>
      </c>
      <c r="B11" s="39" t="s">
        <v>2</v>
      </c>
      <c r="C11" s="39" t="s">
        <v>0</v>
      </c>
      <c r="D11" s="39" t="s">
        <v>1</v>
      </c>
      <c r="E11" s="15"/>
    </row>
    <row r="12" spans="1:7" ht="27" x14ac:dyDescent="0.5">
      <c r="A12" s="43"/>
      <c r="B12" s="19">
        <f>IF(B6="OUI",B9/VLOOKUP(B4,'Métiers 2'!B3:G23,5),B9/VLOOKUP(B4,'Métiers 2'!B3:G23,6))</f>
        <v>272.72727272727269</v>
      </c>
      <c r="C12" s="19">
        <f>+IF(B6="OUI",B12/1.2,B12)</f>
        <v>227.27272727272725</v>
      </c>
      <c r="D12" s="19">
        <f>+B12-C12</f>
        <v>45.454545454545439</v>
      </c>
      <c r="E12" s="15"/>
    </row>
    <row r="13" spans="1:7" ht="27" x14ac:dyDescent="0.5">
      <c r="A13" s="15"/>
      <c r="B13" s="15"/>
      <c r="C13" s="15"/>
      <c r="D13" s="15"/>
      <c r="E13" s="15"/>
    </row>
    <row r="14" spans="1:7" x14ac:dyDescent="0.3">
      <c r="C14" s="20"/>
    </row>
    <row r="15" spans="1:7" x14ac:dyDescent="0.3">
      <c r="C15" s="20"/>
    </row>
    <row r="16" spans="1:7" x14ac:dyDescent="0.3">
      <c r="C16" s="20"/>
    </row>
    <row r="17" spans="2:3" x14ac:dyDescent="0.3">
      <c r="B17" s="21"/>
    </row>
    <row r="18" spans="2:3" x14ac:dyDescent="0.3">
      <c r="B18" s="21"/>
    </row>
    <row r="20" spans="2:3" x14ac:dyDescent="0.3">
      <c r="C20" s="20"/>
    </row>
  </sheetData>
  <sheetProtection algorithmName="SHA-512" hashValue="1AcA93RSpb/O8vhrd7Hhvv1u3Gy+w1SM7x20G5SnIEEYF7DFKl5t7ppnvpUeSXf8vW3x8lrCZMXooM3RVrS79Q==" saltValue="jTVbvcdR0LatpMunLfdnbw==" spinCount="100000" sheet="1" objects="1" scenarios="1" selectLockedCells="1"/>
  <mergeCells count="4">
    <mergeCell ref="A11:A12"/>
    <mergeCell ref="A8:A9"/>
    <mergeCell ref="A2:E2"/>
    <mergeCell ref="B4:G4"/>
  </mergeCells>
  <dataValidations count="1">
    <dataValidation type="list" allowBlank="1" showInputMessage="1" showErrorMessage="1" sqref="B6:B7" xr:uid="{D03A0587-466D-4D45-BEE6-27F2A8BF80AD}">
      <formula1>"OUI,NON"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84CD13-D337-4340-8F5B-43B506828FE7}">
          <x14:formula1>
            <xm:f>Métiers!$B$3:$B$22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6F75-1874-466F-9ED5-EF0045F25B4C}">
  <dimension ref="A1:G35"/>
  <sheetViews>
    <sheetView topLeftCell="B1" workbookViewId="0">
      <selection activeCell="H13" sqref="H13"/>
    </sheetView>
  </sheetViews>
  <sheetFormatPr baseColWidth="10" defaultRowHeight="20.25" x14ac:dyDescent="0.4"/>
  <cols>
    <col min="1" max="1" width="15.44140625" style="22" hidden="1" customWidth="1"/>
    <col min="2" max="2" width="115.88671875" style="22" customWidth="1"/>
    <col min="3" max="3" width="11.5546875" style="23"/>
    <col min="4" max="4" width="12.21875" style="23" bestFit="1" customWidth="1"/>
    <col min="5" max="5" width="25.21875" style="22" bestFit="1" customWidth="1"/>
    <col min="6" max="6" width="13.44140625" style="22" customWidth="1"/>
    <col min="7" max="7" width="17.77734375" style="22" bestFit="1" customWidth="1"/>
    <col min="8" max="16384" width="11.5546875" style="22"/>
  </cols>
  <sheetData>
    <row r="1" spans="1:7" x14ac:dyDescent="0.4">
      <c r="F1" s="46" t="s">
        <v>56</v>
      </c>
      <c r="G1" s="46"/>
    </row>
    <row r="2" spans="1:7" s="25" customFormat="1" x14ac:dyDescent="0.4">
      <c r="A2" s="24" t="s">
        <v>45</v>
      </c>
      <c r="B2" s="24" t="s">
        <v>37</v>
      </c>
      <c r="C2" s="24" t="s">
        <v>3</v>
      </c>
      <c r="D2" s="24" t="s">
        <v>38</v>
      </c>
      <c r="E2" s="24" t="s">
        <v>40</v>
      </c>
      <c r="F2" s="24" t="s">
        <v>4</v>
      </c>
      <c r="G2" s="24" t="s">
        <v>44</v>
      </c>
    </row>
    <row r="3" spans="1:7" x14ac:dyDescent="0.4">
      <c r="A3" s="47" t="s">
        <v>29</v>
      </c>
      <c r="B3" s="27" t="s">
        <v>16</v>
      </c>
      <c r="C3" s="28">
        <v>0.1</v>
      </c>
      <c r="D3" s="29"/>
      <c r="E3" s="30" t="s">
        <v>53</v>
      </c>
      <c r="F3" s="31">
        <f>+IF(C3=10%,1.05,IF(C3=20%,1.1,1))</f>
        <v>1.05</v>
      </c>
      <c r="G3" s="31">
        <f>+IF(C3=10%,1.2,IF(C3=20%,1.3,1.1))</f>
        <v>1.2</v>
      </c>
    </row>
    <row r="4" spans="1:7" x14ac:dyDescent="0.4">
      <c r="A4" s="47"/>
      <c r="B4" s="27" t="s">
        <v>33</v>
      </c>
      <c r="C4" s="28">
        <v>0.2</v>
      </c>
      <c r="D4" s="29"/>
      <c r="E4" s="30" t="s">
        <v>54</v>
      </c>
      <c r="F4" s="31">
        <f t="shared" ref="F4:F30" si="0">+IF(C4=10%,1.05,IF(C4=20%,1.1,1))</f>
        <v>1.1000000000000001</v>
      </c>
      <c r="G4" s="31">
        <f t="shared" ref="G4:G30" si="1">+IF(C4=10%,1.2,IF(C4=20%,1.3,1.1))</f>
        <v>1.3</v>
      </c>
    </row>
    <row r="5" spans="1:7" x14ac:dyDescent="0.4">
      <c r="A5" s="47"/>
      <c r="B5" s="27" t="s">
        <v>15</v>
      </c>
      <c r="C5" s="28">
        <v>0.2</v>
      </c>
      <c r="D5" s="29"/>
      <c r="E5" s="30" t="s">
        <v>53</v>
      </c>
      <c r="F5" s="31">
        <f t="shared" si="0"/>
        <v>1.1000000000000001</v>
      </c>
      <c r="G5" s="31">
        <f t="shared" si="1"/>
        <v>1.3</v>
      </c>
    </row>
    <row r="6" spans="1:7" x14ac:dyDescent="0.4">
      <c r="A6" s="47"/>
      <c r="B6" s="27" t="s">
        <v>18</v>
      </c>
      <c r="C6" s="28">
        <v>0.1</v>
      </c>
      <c r="D6" s="29"/>
      <c r="E6" s="30" t="s">
        <v>53</v>
      </c>
      <c r="F6" s="31">
        <f t="shared" si="0"/>
        <v>1.05</v>
      </c>
      <c r="G6" s="31">
        <f t="shared" si="1"/>
        <v>1.2</v>
      </c>
    </row>
    <row r="7" spans="1:7" x14ac:dyDescent="0.4">
      <c r="A7" s="47"/>
      <c r="B7" s="27" t="s">
        <v>31</v>
      </c>
      <c r="C7" s="28">
        <v>0.1</v>
      </c>
      <c r="D7" s="29"/>
      <c r="E7" s="30" t="s">
        <v>53</v>
      </c>
      <c r="F7" s="31">
        <f t="shared" si="0"/>
        <v>1.05</v>
      </c>
      <c r="G7" s="31">
        <f t="shared" si="1"/>
        <v>1.2</v>
      </c>
    </row>
    <row r="8" spans="1:7" x14ac:dyDescent="0.4">
      <c r="A8" s="47"/>
      <c r="B8" s="27" t="s">
        <v>32</v>
      </c>
      <c r="C8" s="28">
        <v>0.2</v>
      </c>
      <c r="D8" s="29"/>
      <c r="E8" s="30" t="s">
        <v>53</v>
      </c>
      <c r="F8" s="31">
        <f t="shared" si="0"/>
        <v>1.1000000000000001</v>
      </c>
      <c r="G8" s="31">
        <f t="shared" si="1"/>
        <v>1.3</v>
      </c>
    </row>
    <row r="9" spans="1:7" x14ac:dyDescent="0.4">
      <c r="A9" s="47"/>
      <c r="B9" s="27" t="s">
        <v>17</v>
      </c>
      <c r="C9" s="28">
        <v>0.2</v>
      </c>
      <c r="D9" s="29"/>
      <c r="E9" s="30" t="s">
        <v>55</v>
      </c>
      <c r="F9" s="31">
        <f t="shared" si="0"/>
        <v>1.1000000000000001</v>
      </c>
      <c r="G9" s="31">
        <f t="shared" si="1"/>
        <v>1.3</v>
      </c>
    </row>
    <row r="10" spans="1:7" x14ac:dyDescent="0.4">
      <c r="A10" s="47"/>
      <c r="B10" s="27" t="s">
        <v>20</v>
      </c>
      <c r="C10" s="28">
        <v>0.1</v>
      </c>
      <c r="D10" s="29"/>
      <c r="E10" s="30" t="s">
        <v>53</v>
      </c>
      <c r="F10" s="31">
        <f t="shared" si="0"/>
        <v>1.05</v>
      </c>
      <c r="G10" s="31">
        <f t="shared" si="1"/>
        <v>1.2</v>
      </c>
    </row>
    <row r="11" spans="1:7" x14ac:dyDescent="0.4">
      <c r="A11" s="47"/>
      <c r="B11" s="27" t="s">
        <v>13</v>
      </c>
      <c r="C11" s="28">
        <v>0.1</v>
      </c>
      <c r="D11" s="29"/>
      <c r="E11" s="30" t="s">
        <v>53</v>
      </c>
      <c r="F11" s="31">
        <f t="shared" si="0"/>
        <v>1.05</v>
      </c>
      <c r="G11" s="31">
        <f t="shared" si="1"/>
        <v>1.2</v>
      </c>
    </row>
    <row r="12" spans="1:7" x14ac:dyDescent="0.4">
      <c r="A12" s="47"/>
      <c r="B12" s="27" t="s">
        <v>14</v>
      </c>
      <c r="C12" s="28">
        <v>0.1</v>
      </c>
      <c r="D12" s="29"/>
      <c r="E12" s="30" t="s">
        <v>53</v>
      </c>
      <c r="F12" s="31">
        <f t="shared" si="0"/>
        <v>1.05</v>
      </c>
      <c r="G12" s="31">
        <f t="shared" si="1"/>
        <v>1.2</v>
      </c>
    </row>
    <row r="13" spans="1:7" x14ac:dyDescent="0.4">
      <c r="A13" s="47"/>
      <c r="B13" s="27" t="s">
        <v>7</v>
      </c>
      <c r="C13" s="28">
        <v>0.1</v>
      </c>
      <c r="D13" s="29"/>
      <c r="E13" s="30" t="s">
        <v>53</v>
      </c>
      <c r="F13" s="31">
        <f t="shared" si="0"/>
        <v>1.05</v>
      </c>
      <c r="G13" s="31">
        <f t="shared" si="1"/>
        <v>1.2</v>
      </c>
    </row>
    <row r="14" spans="1:7" x14ac:dyDescent="0.4">
      <c r="A14" s="47"/>
      <c r="B14" s="27" t="s">
        <v>24</v>
      </c>
      <c r="C14" s="28">
        <v>0.2</v>
      </c>
      <c r="D14" s="29"/>
      <c r="E14" s="30" t="s">
        <v>53</v>
      </c>
      <c r="F14" s="31">
        <f t="shared" si="0"/>
        <v>1.1000000000000001</v>
      </c>
      <c r="G14" s="31">
        <f t="shared" si="1"/>
        <v>1.3</v>
      </c>
    </row>
    <row r="15" spans="1:7" x14ac:dyDescent="0.4">
      <c r="A15" s="47"/>
      <c r="B15" s="27" t="s">
        <v>19</v>
      </c>
      <c r="C15" s="28">
        <v>0.1</v>
      </c>
      <c r="D15" s="29"/>
      <c r="E15" s="30" t="s">
        <v>41</v>
      </c>
      <c r="F15" s="31">
        <f t="shared" si="0"/>
        <v>1.05</v>
      </c>
      <c r="G15" s="31">
        <f t="shared" si="1"/>
        <v>1.2</v>
      </c>
    </row>
    <row r="16" spans="1:7" x14ac:dyDescent="0.4">
      <c r="A16" s="47"/>
      <c r="B16" s="27" t="s">
        <v>12</v>
      </c>
      <c r="C16" s="32">
        <v>5.5E-2</v>
      </c>
      <c r="D16" s="29"/>
      <c r="E16" s="30" t="s">
        <v>53</v>
      </c>
      <c r="F16" s="31">
        <f t="shared" si="0"/>
        <v>1</v>
      </c>
      <c r="G16" s="31">
        <f t="shared" si="1"/>
        <v>1.1000000000000001</v>
      </c>
    </row>
    <row r="17" spans="1:7" ht="21.75" customHeight="1" x14ac:dyDescent="0.4">
      <c r="A17" s="47"/>
      <c r="B17" s="27" t="s">
        <v>30</v>
      </c>
      <c r="C17" s="28">
        <v>0.1</v>
      </c>
      <c r="D17" s="26" t="s">
        <v>39</v>
      </c>
      <c r="E17" s="30" t="s">
        <v>53</v>
      </c>
      <c r="F17" s="31">
        <f t="shared" si="0"/>
        <v>1.05</v>
      </c>
      <c r="G17" s="31">
        <f t="shared" si="1"/>
        <v>1.2</v>
      </c>
    </row>
    <row r="18" spans="1:7" x14ac:dyDescent="0.4">
      <c r="A18" s="47"/>
      <c r="B18" s="27" t="s">
        <v>35</v>
      </c>
      <c r="C18" s="28">
        <v>0.1</v>
      </c>
      <c r="D18" s="26" t="s">
        <v>39</v>
      </c>
      <c r="E18" s="30" t="s">
        <v>53</v>
      </c>
      <c r="F18" s="31">
        <f t="shared" si="0"/>
        <v>1.05</v>
      </c>
      <c r="G18" s="31">
        <f t="shared" si="1"/>
        <v>1.2</v>
      </c>
    </row>
    <row r="19" spans="1:7" x14ac:dyDescent="0.4">
      <c r="A19" s="47"/>
      <c r="B19" s="27" t="s">
        <v>36</v>
      </c>
      <c r="C19" s="28">
        <v>0.1</v>
      </c>
      <c r="D19" s="26" t="s">
        <v>39</v>
      </c>
      <c r="E19" s="30" t="s">
        <v>53</v>
      </c>
      <c r="F19" s="31">
        <f t="shared" si="0"/>
        <v>1.05</v>
      </c>
      <c r="G19" s="31">
        <f t="shared" si="1"/>
        <v>1.2</v>
      </c>
    </row>
    <row r="20" spans="1:7" x14ac:dyDescent="0.4">
      <c r="A20" s="47"/>
      <c r="B20" s="27" t="s">
        <v>23</v>
      </c>
      <c r="C20" s="28">
        <v>0.1</v>
      </c>
      <c r="D20" s="26" t="s">
        <v>39</v>
      </c>
      <c r="E20" s="30" t="s">
        <v>53</v>
      </c>
      <c r="F20" s="31">
        <f t="shared" si="0"/>
        <v>1.05</v>
      </c>
      <c r="G20" s="31">
        <f t="shared" si="1"/>
        <v>1.2</v>
      </c>
    </row>
    <row r="21" spans="1:7" x14ac:dyDescent="0.4">
      <c r="A21" s="47"/>
      <c r="B21" s="27" t="s">
        <v>22</v>
      </c>
      <c r="C21" s="28">
        <v>0.1</v>
      </c>
      <c r="D21" s="26" t="s">
        <v>39</v>
      </c>
      <c r="E21" s="30" t="s">
        <v>53</v>
      </c>
      <c r="F21" s="31">
        <f t="shared" si="0"/>
        <v>1.05</v>
      </c>
      <c r="G21" s="31">
        <f t="shared" si="1"/>
        <v>1.2</v>
      </c>
    </row>
    <row r="22" spans="1:7" x14ac:dyDescent="0.4">
      <c r="A22" s="47"/>
      <c r="B22" s="27" t="s">
        <v>21</v>
      </c>
      <c r="C22" s="28">
        <v>0.1</v>
      </c>
      <c r="D22" s="26" t="s">
        <v>39</v>
      </c>
      <c r="E22" s="30" t="s">
        <v>53</v>
      </c>
      <c r="F22" s="31">
        <f t="shared" si="0"/>
        <v>1.05</v>
      </c>
      <c r="G22" s="31">
        <f t="shared" si="1"/>
        <v>1.2</v>
      </c>
    </row>
    <row r="23" spans="1:7" x14ac:dyDescent="0.4">
      <c r="A23" s="47"/>
      <c r="B23" s="27" t="s">
        <v>34</v>
      </c>
      <c r="C23" s="28">
        <v>0.2</v>
      </c>
      <c r="D23" s="29"/>
      <c r="E23" s="30" t="s">
        <v>53</v>
      </c>
      <c r="F23" s="31">
        <f t="shared" si="0"/>
        <v>1.1000000000000001</v>
      </c>
      <c r="G23" s="31">
        <f t="shared" si="1"/>
        <v>1.3</v>
      </c>
    </row>
    <row r="24" spans="1:7" hidden="1" x14ac:dyDescent="0.4">
      <c r="A24" s="47" t="s">
        <v>28</v>
      </c>
      <c r="B24" s="33" t="s">
        <v>26</v>
      </c>
      <c r="C24" s="28">
        <v>0.1</v>
      </c>
      <c r="D24" s="29"/>
      <c r="E24" s="34">
        <v>12000</v>
      </c>
      <c r="F24" s="31">
        <f t="shared" si="0"/>
        <v>1.05</v>
      </c>
      <c r="G24" s="31">
        <f t="shared" si="1"/>
        <v>1.2</v>
      </c>
    </row>
    <row r="25" spans="1:7" ht="33" hidden="1" x14ac:dyDescent="0.4">
      <c r="A25" s="47"/>
      <c r="B25" s="33" t="s">
        <v>27</v>
      </c>
      <c r="C25" s="28">
        <v>0.1</v>
      </c>
      <c r="D25" s="29" t="s">
        <v>39</v>
      </c>
      <c r="E25" s="34">
        <v>12000</v>
      </c>
      <c r="F25" s="31">
        <f t="shared" si="0"/>
        <v>1.05</v>
      </c>
      <c r="G25" s="31">
        <f t="shared" si="1"/>
        <v>1.2</v>
      </c>
    </row>
    <row r="26" spans="1:7" hidden="1" x14ac:dyDescent="0.4">
      <c r="F26" s="35"/>
      <c r="G26" s="35"/>
    </row>
    <row r="27" spans="1:7" ht="30" hidden="1" customHeight="1" x14ac:dyDescent="0.4">
      <c r="A27" s="48" t="s">
        <v>25</v>
      </c>
      <c r="B27" s="33" t="s">
        <v>8</v>
      </c>
      <c r="C27" s="32">
        <v>5.5E-2</v>
      </c>
      <c r="D27" s="29"/>
      <c r="E27" s="34">
        <v>12000</v>
      </c>
      <c r="F27" s="31">
        <f t="shared" si="0"/>
        <v>1</v>
      </c>
      <c r="G27" s="31">
        <f t="shared" si="1"/>
        <v>1.1000000000000001</v>
      </c>
    </row>
    <row r="28" spans="1:7" ht="33" hidden="1" x14ac:dyDescent="0.4">
      <c r="A28" s="48"/>
      <c r="B28" s="33" t="s">
        <v>9</v>
      </c>
      <c r="C28" s="32">
        <v>5.5E-2</v>
      </c>
      <c r="D28" s="29" t="s">
        <v>39</v>
      </c>
      <c r="E28" s="34">
        <v>12000</v>
      </c>
      <c r="F28" s="31">
        <f t="shared" si="0"/>
        <v>1</v>
      </c>
      <c r="G28" s="31">
        <f t="shared" si="1"/>
        <v>1.1000000000000001</v>
      </c>
    </row>
    <row r="29" spans="1:7" hidden="1" x14ac:dyDescent="0.4">
      <c r="A29" s="48"/>
      <c r="B29" s="33" t="s">
        <v>10</v>
      </c>
      <c r="C29" s="32">
        <v>5.5E-2</v>
      </c>
      <c r="D29" s="29"/>
      <c r="E29" s="34">
        <v>12000</v>
      </c>
      <c r="F29" s="31">
        <f t="shared" si="0"/>
        <v>1</v>
      </c>
      <c r="G29" s="31">
        <f t="shared" si="1"/>
        <v>1.1000000000000001</v>
      </c>
    </row>
    <row r="30" spans="1:7" hidden="1" x14ac:dyDescent="0.4">
      <c r="A30" s="48"/>
      <c r="B30" s="33" t="s">
        <v>11</v>
      </c>
      <c r="C30" s="32">
        <v>5.5E-2</v>
      </c>
      <c r="D30" s="29" t="s">
        <v>39</v>
      </c>
      <c r="E30" s="34">
        <v>12000</v>
      </c>
      <c r="F30" s="31">
        <f t="shared" si="0"/>
        <v>1</v>
      </c>
      <c r="G30" s="31">
        <f t="shared" si="1"/>
        <v>1.1000000000000001</v>
      </c>
    </row>
    <row r="31" spans="1:7" hidden="1" x14ac:dyDescent="0.4">
      <c r="F31" s="35"/>
      <c r="G31" s="35"/>
    </row>
    <row r="32" spans="1:7" s="36" customFormat="1" ht="17.25" x14ac:dyDescent="0.3">
      <c r="C32" s="36" t="s">
        <v>49</v>
      </c>
      <c r="D32" s="37"/>
      <c r="F32" s="38"/>
      <c r="G32" s="38"/>
    </row>
    <row r="33" spans="3:4" s="36" customFormat="1" ht="17.25" x14ac:dyDescent="0.3">
      <c r="C33" s="36" t="s">
        <v>47</v>
      </c>
      <c r="D33" s="37"/>
    </row>
    <row r="34" spans="3:4" s="36" customFormat="1" ht="17.25" x14ac:dyDescent="0.3">
      <c r="C34" s="36" t="s">
        <v>48</v>
      </c>
      <c r="D34" s="37"/>
    </row>
    <row r="35" spans="3:4" s="36" customFormat="1" ht="17.25" x14ac:dyDescent="0.3">
      <c r="C35" s="36" t="s">
        <v>50</v>
      </c>
      <c r="D35" s="37"/>
    </row>
  </sheetData>
  <sheetProtection algorithmName="SHA-512" hashValue="pszd1ZKiJJATcJBspOtrCe8Tl8aEO0/pmqMvylj2DPrPQUuLaNf+oUGJe2GMfV6LpUatl9qu7UwcEFVXUv40kA==" saltValue="CbafJUs8eChRprC8D5R+qA==" spinCount="100000" sheet="1" objects="1" scenarios="1" selectLockedCells="1"/>
  <mergeCells count="4">
    <mergeCell ref="F1:G1"/>
    <mergeCell ref="A3:A23"/>
    <mergeCell ref="A24:A25"/>
    <mergeCell ref="A27:A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Métiers 2</vt:lpstr>
      <vt:lpstr>Calcul facturation TTC Client </vt:lpstr>
      <vt:lpstr>Métiers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IVANIER</dc:creator>
  <cp:lastModifiedBy>Michel IVANIER</cp:lastModifiedBy>
  <dcterms:created xsi:type="dcterms:W3CDTF">2024-05-01T11:29:48Z</dcterms:created>
  <dcterms:modified xsi:type="dcterms:W3CDTF">2024-06-14T08:39:53Z</dcterms:modified>
</cp:coreProperties>
</file>